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-120" yWindow="-120" windowWidth="15570" windowHeight="9435" tabRatio="891" activeTab="2"/>
  </bookViews>
  <sheets>
    <sheet name="Отопление" sheetId="6" r:id="rId1"/>
    <sheet name="Мусор" sheetId="17" r:id="rId2"/>
    <sheet name="Справка по потреблению КУ" sheetId="21" r:id="rId3"/>
  </sheets>
  <definedNames>
    <definedName name="_xlnm.Print_Area" localSheetId="0">Отопление!$A$1:$F$10</definedName>
  </definedName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6" l="1"/>
  <c r="I5" i="17" l="1"/>
  <c r="I4" i="17"/>
  <c r="I6" i="17" l="1"/>
  <c r="H6" i="17" l="1"/>
  <c r="F10" i="6" l="1"/>
  <c r="E9" i="21"/>
  <c r="E5" i="6" l="1"/>
  <c r="F5" i="6" s="1"/>
  <c r="F11" i="6" l="1"/>
  <c r="F12" i="6" l="1"/>
  <c r="E5" i="21"/>
  <c r="F19" i="6"/>
  <c r="G6" i="21"/>
  <c r="F14" i="6" l="1"/>
</calcChain>
</file>

<file path=xl/sharedStrings.xml><?xml version="1.0" encoding="utf-8"?>
<sst xmlns="http://schemas.openxmlformats.org/spreadsheetml/2006/main" count="62" uniqueCount="56">
  <si>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</si>
  <si>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</si>
  <si>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</si>
  <si>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</si>
  <si>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</si>
  <si>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</si>
  <si>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</si>
  <si>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</si>
  <si>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</si>
  <si>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</si>
  <si>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</si>
  <si>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</si>
  <si>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</si>
  <si>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</si>
  <si>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</si>
  <si>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</si>
  <si>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</si>
  <si>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</si>
  <si>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</si>
  <si>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</si>
  <si>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</si>
  <si>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</si>
  <si>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</si>
  <si>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</si>
  <si>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</si>
  <si>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</si>
  <si>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</si>
  <si>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</si>
  <si>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</si>
  <si>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</si>
  <si>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</si>
  <si>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</si>
  <si>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</si>
  <si>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</si>
  <si>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</si>
  <si>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</si>
  <si>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</si>
  <si>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</si>
  <si>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</si>
  <si>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</si>
  <si>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</si>
  <si>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</si>
  <si>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</si>
  <si>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</si>
  <si>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</si>
  <si>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</si>
  <si>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</si>
  <si>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</si>
  <si>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</si>
  <si>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</si>
  <si>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</si>
  <si>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</si>
  <si>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за Февраль 2021 г.</t>
  </si>
  <si>
    <t>Отчет по вывозу ТКО за Февраль 2021 г.</t>
  </si>
  <si>
    <t>СПРАВОЧНАЯ ИНФОРМАЦИЯ потребление коммунальных услуг в доме ул.Москвина, д.10  Февраль 2021 г.</t>
  </si>
  <si>
    <t>35851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</si>
</sst>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3" fontId="20" fillId="0" borderId="0" xfId="1" applyNumberFormat="1" applyFont="1" applyBorder="1" applyProtection="1"/>
    <xf numFmtId="174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5" fontId="10" fillId="0" borderId="0" xfId="1" applyNumberFormat="1" applyFont="1"/>
    <xf numFmtId="43" fontId="10" fillId="0" borderId="0" xfId="1" applyNumberFormat="1" applyFont="1" applyBorder="1"/>
    <xf numFmtId="0" fontId="0" fillId="0" borderId="0" xfId="0" applyAlignment="1"/>
    <xf numFmtId="43" fontId="0" fillId="0" borderId="0" xfId="0" applyNumberFormat="1" applyFill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4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</cellXfs>
  <cellStyles count="28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6" xfId="12"/>
    <cellStyle name="Процентный 2" xfId="11"/>
    <cellStyle name="Процентный 2 2" xfId="27"/>
    <cellStyle name="Процентный 2 3" xfId="22"/>
    <cellStyle name="Процентный 3" xfId="18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4" xfId="19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0"/>
  <sheetViews>
    <sheetView zoomScaleSheetLayoutView="115" workbookViewId="0">
      <selection activeCell="G12" sqref="G12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53" t="s">
        <v>2</v>
      </c>
      <c r="B1" s="53"/>
      <c r="C1" s="53"/>
      <c r="D1" s="53"/>
      <c r="E1" s="53"/>
      <c r="F1" s="53"/>
    </row>
    <row r="2" spans="1:10" ht="18.75">
      <c r="A2" s="4" t="s">
        <v>8</v>
      </c>
      <c r="B2" s="4"/>
      <c r="C2" s="4"/>
      <c r="D2" s="4"/>
      <c r="E2" s="4" t="s">
        <v>52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1</v>
      </c>
      <c r="B4" s="8" t="s">
        <v>3</v>
      </c>
      <c r="C4" s="6" t="s">
        <v>4</v>
      </c>
      <c r="D4" s="6" t="s">
        <v>6</v>
      </c>
      <c r="E4" s="6" t="s">
        <v>7</v>
      </c>
      <c r="F4" s="6" t="s">
        <v>9</v>
      </c>
    </row>
    <row r="5" spans="1:10" ht="45.75" customHeight="1">
      <c r="A5" s="3">
        <v>31817</v>
      </c>
      <c r="B5" s="9" t="s">
        <v>5</v>
      </c>
      <c r="C5" s="16">
        <v>8914.518</v>
      </c>
      <c r="D5" s="16">
        <v>9223.26</v>
      </c>
      <c r="E5" s="27">
        <f>D5-C5</f>
        <v>308.74200000000019</v>
      </c>
      <c r="F5" s="27">
        <f>E5+G5</f>
        <v>308.7920000000002</v>
      </c>
      <c r="G5" s="15">
        <v>0.05</v>
      </c>
      <c r="H5" s="28"/>
      <c r="I5" s="28"/>
      <c r="J5" s="37"/>
    </row>
    <row r="6" spans="1:10" ht="17.25" customHeight="1">
      <c r="A6" s="54" t="s">
        <v>10</v>
      </c>
      <c r="B6" s="54"/>
      <c r="C6" s="54"/>
      <c r="D6" s="54"/>
      <c r="E6" s="54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50" t="s">
        <v>41</v>
      </c>
      <c r="B8" s="51"/>
      <c r="C8" s="51"/>
      <c r="D8" s="51"/>
      <c r="E8" s="51"/>
      <c r="F8" s="30">
        <v>789.4</v>
      </c>
    </row>
    <row r="9" spans="1:10" ht="19.899999999999999" customHeight="1">
      <c r="A9" s="49" t="s">
        <v>32</v>
      </c>
      <c r="B9" s="49"/>
      <c r="C9" s="49"/>
      <c r="D9" s="49"/>
      <c r="E9" s="49"/>
      <c r="F9" s="31">
        <v>5.0999999999999997E-2</v>
      </c>
    </row>
    <row r="10" spans="1:10" ht="37.5" customHeight="1">
      <c r="A10" s="52" t="s">
        <v>33</v>
      </c>
      <c r="B10" s="52"/>
      <c r="C10" s="52"/>
      <c r="D10" s="52"/>
      <c r="E10" s="52"/>
      <c r="F10" s="32">
        <f>F8*F9</f>
        <v>40.259399999999999</v>
      </c>
    </row>
    <row r="11" spans="1:10" ht="18" customHeight="1">
      <c r="A11" s="49" t="s">
        <v>34</v>
      </c>
      <c r="B11" s="49"/>
      <c r="C11" s="49"/>
      <c r="D11" s="49"/>
      <c r="E11" s="49"/>
      <c r="F11" s="32">
        <f>F5-F10</f>
        <v>268.53260000000023</v>
      </c>
    </row>
    <row r="12" spans="1:10" ht="37.15" customHeight="1">
      <c r="A12" s="52" t="s">
        <v>42</v>
      </c>
      <c r="B12" s="52"/>
      <c r="C12" s="52"/>
      <c r="D12" s="52"/>
      <c r="E12" s="52"/>
      <c r="F12" s="31">
        <f>(F5)/(F10+F11)*F9</f>
        <v>5.0999999999999983E-2</v>
      </c>
    </row>
    <row r="13" spans="1:10" ht="30" customHeight="1">
      <c r="A13" s="52" t="s">
        <v>35</v>
      </c>
      <c r="B13" s="52"/>
      <c r="C13" s="52"/>
      <c r="D13" s="52"/>
      <c r="E13" s="52"/>
      <c r="F13" s="33">
        <f>28.01+F12*F18</f>
        <v>148.74637999999996</v>
      </c>
      <c r="J13" s="11"/>
    </row>
    <row r="14" spans="1:10" ht="29.45" customHeight="1">
      <c r="A14" s="52" t="s">
        <v>51</v>
      </c>
      <c r="B14" s="52"/>
      <c r="C14" s="52"/>
      <c r="D14" s="52"/>
      <c r="E14" s="52"/>
      <c r="F14" s="33">
        <f>F12*F18*3.23</f>
        <v>389.9785073999999</v>
      </c>
      <c r="J14" s="11"/>
    </row>
    <row r="15" spans="1:10" ht="18.75">
      <c r="A15" s="49" t="s">
        <v>37</v>
      </c>
      <c r="B15" s="49"/>
      <c r="C15" s="49"/>
      <c r="D15" s="49"/>
      <c r="E15" s="49"/>
      <c r="F15" s="34">
        <v>4793</v>
      </c>
    </row>
    <row r="16" spans="1:10" ht="18.75">
      <c r="A16" s="49" t="s">
        <v>38</v>
      </c>
      <c r="B16" s="49"/>
      <c r="C16" s="49"/>
      <c r="D16" s="49"/>
      <c r="E16" s="49"/>
      <c r="F16" s="32">
        <v>28.01</v>
      </c>
    </row>
    <row r="17" spans="1:6" ht="18.75">
      <c r="A17" s="49" t="s">
        <v>39</v>
      </c>
      <c r="B17" s="49"/>
      <c r="C17" s="49"/>
      <c r="D17" s="49"/>
      <c r="E17" s="49"/>
      <c r="F17" s="32">
        <v>4.01</v>
      </c>
    </row>
    <row r="18" spans="1:6" ht="18.75">
      <c r="A18" s="49" t="s">
        <v>40</v>
      </c>
      <c r="B18" s="49"/>
      <c r="C18" s="49"/>
      <c r="D18" s="49"/>
      <c r="E18" s="49"/>
      <c r="F18" s="32">
        <v>2367.38</v>
      </c>
    </row>
    <row r="19" spans="1:6" ht="35.450000000000003" customHeight="1">
      <c r="A19" s="50" t="s">
        <v>36</v>
      </c>
      <c r="B19" s="51"/>
      <c r="C19" s="51"/>
      <c r="D19" s="51"/>
      <c r="E19" s="51"/>
      <c r="F19" s="35">
        <f>F11/F6*F18+F15/F6*F17</f>
        <v>59.416182364713514</v>
      </c>
    </row>
    <row r="20" spans="1:6">
      <c r="A20" s="36"/>
      <c r="B20" s="36"/>
      <c r="C20" s="36"/>
      <c r="D20" s="36"/>
      <c r="E20" s="36"/>
    </row>
  </sheetData>
  <mergeCells count="14">
    <mergeCell ref="A1:F1"/>
    <mergeCell ref="A6:E6"/>
    <mergeCell ref="A9:E9"/>
    <mergeCell ref="A8:E8"/>
    <mergeCell ref="A10:E10"/>
    <mergeCell ref="A16:E16"/>
    <mergeCell ref="A17:E17"/>
    <mergeCell ref="A18:E18"/>
    <mergeCell ref="A19:E19"/>
    <mergeCell ref="A11:E11"/>
    <mergeCell ref="A12:E12"/>
    <mergeCell ref="A13:E13"/>
    <mergeCell ref="A14:E14"/>
    <mergeCell ref="A15:E1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H1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6" t="s">
        <v>53</v>
      </c>
      <c r="B1" s="56"/>
      <c r="C1" s="56"/>
      <c r="D1" s="56"/>
      <c r="E1" s="56"/>
      <c r="F1" s="56"/>
      <c r="G1" s="56"/>
      <c r="H1" s="56"/>
    </row>
    <row r="2" spans="1:9" ht="16.149999999999999" customHeight="1">
      <c r="B2"/>
    </row>
    <row r="3" spans="1:9" ht="27.75" customHeight="1">
      <c r="A3" s="57" t="s">
        <v>50</v>
      </c>
      <c r="B3" s="57"/>
      <c r="C3" s="57"/>
      <c r="D3" s="57"/>
      <c r="E3" s="39" t="s">
        <v>43</v>
      </c>
      <c r="F3" s="39" t="s">
        <v>44</v>
      </c>
      <c r="G3" s="39" t="s">
        <v>45</v>
      </c>
      <c r="H3" s="48" t="s">
        <v>0</v>
      </c>
      <c r="I3" s="40" t="s">
        <v>46</v>
      </c>
    </row>
    <row r="4" spans="1:9" ht="22.5" customHeight="1">
      <c r="A4" s="58" t="s">
        <v>47</v>
      </c>
      <c r="B4" s="58"/>
      <c r="C4" s="58"/>
      <c r="D4" s="58"/>
      <c r="E4" s="41">
        <v>10992</v>
      </c>
      <c r="F4" s="42">
        <v>866.1</v>
      </c>
      <c r="G4" s="42">
        <v>66.92</v>
      </c>
      <c r="H4" s="43">
        <v>57956.53</v>
      </c>
      <c r="I4" s="44">
        <f>H4/E4</f>
        <v>5.2726100800582243</v>
      </c>
    </row>
    <row r="5" spans="1:9" ht="22.5" customHeight="1">
      <c r="A5" s="59" t="s">
        <v>48</v>
      </c>
      <c r="B5" s="60"/>
      <c r="C5" s="60"/>
      <c r="D5" s="61"/>
      <c r="E5" s="41">
        <v>10992</v>
      </c>
      <c r="F5" s="42">
        <v>866.1</v>
      </c>
      <c r="G5" s="42">
        <v>9.1</v>
      </c>
      <c r="H5" s="43">
        <v>7904.03</v>
      </c>
      <c r="I5" s="44">
        <f>H5/E5</f>
        <v>0.71907114264919936</v>
      </c>
    </row>
    <row r="6" spans="1:9" ht="35.450000000000003" customHeight="1">
      <c r="A6" s="55" t="s">
        <v>49</v>
      </c>
      <c r="B6" s="55"/>
      <c r="C6" s="55"/>
      <c r="D6" s="55"/>
      <c r="E6" s="45"/>
      <c r="F6" s="41"/>
      <c r="G6" s="41"/>
      <c r="H6" s="46">
        <f>SUM(H4:H5)</f>
        <v>65860.56</v>
      </c>
      <c r="I6" s="47">
        <f>SUM(I4:I5)</f>
        <v>5.9916812227074239</v>
      </c>
    </row>
    <row r="7" spans="1:9" ht="78" customHeight="1">
      <c r="B7" s="14"/>
    </row>
    <row r="9" spans="1:9">
      <c r="A9" s="13"/>
    </row>
  </sheetData>
  <mergeCells count="5">
    <mergeCell ref="A6:D6"/>
    <mergeCell ref="A1:H1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20" t="s">
        <v>54</v>
      </c>
    </row>
    <row r="2" spans="1:7">
      <c r="A2" s="62" t="s">
        <v>11</v>
      </c>
      <c r="B2" s="62" t="s">
        <v>12</v>
      </c>
      <c r="C2" s="62" t="s">
        <v>13</v>
      </c>
      <c r="D2" s="62" t="s">
        <v>14</v>
      </c>
      <c r="E2" s="62" t="s">
        <v>15</v>
      </c>
      <c r="F2" s="62"/>
      <c r="G2" s="62"/>
    </row>
    <row r="3" spans="1:7">
      <c r="A3" s="62"/>
      <c r="B3" s="62"/>
      <c r="C3" s="62"/>
      <c r="D3" s="62"/>
      <c r="E3" s="62" t="s">
        <v>16</v>
      </c>
      <c r="F3" s="62"/>
      <c r="G3" s="62" t="s">
        <v>17</v>
      </c>
    </row>
    <row r="4" spans="1:7">
      <c r="A4" s="62"/>
      <c r="B4" s="62"/>
      <c r="C4" s="62"/>
      <c r="D4" s="62"/>
      <c r="E4" s="18" t="s">
        <v>18</v>
      </c>
      <c r="F4" s="18" t="s">
        <v>19</v>
      </c>
      <c r="G4" s="62"/>
    </row>
    <row r="5" spans="1:7">
      <c r="A5" s="17" t="s">
        <v>20</v>
      </c>
      <c r="B5" s="21" t="s">
        <v>21</v>
      </c>
      <c r="C5" s="22" t="s">
        <v>22</v>
      </c>
      <c r="D5" s="21">
        <v>9223.26</v>
      </c>
      <c r="E5" s="23">
        <f>Отопление!F11</f>
        <v>268.53260000000023</v>
      </c>
      <c r="F5" s="21"/>
      <c r="G5" s="21"/>
    </row>
    <row r="6" spans="1:7" ht="33.75">
      <c r="A6" s="17" t="s">
        <v>20</v>
      </c>
      <c r="B6" s="21" t="s">
        <v>25</v>
      </c>
      <c r="C6" s="22" t="s">
        <v>22</v>
      </c>
      <c r="D6" s="21"/>
      <c r="E6" s="24">
        <v>39.299999999999997</v>
      </c>
      <c r="F6" s="24">
        <v>0.3</v>
      </c>
      <c r="G6" s="38">
        <f>G7*Отопление!F12</f>
        <v>0.60689999999999977</v>
      </c>
    </row>
    <row r="7" spans="1:7" ht="22.5">
      <c r="A7" s="17" t="s">
        <v>26</v>
      </c>
      <c r="B7" s="21" t="s">
        <v>27</v>
      </c>
      <c r="C7" s="22" t="s">
        <v>28</v>
      </c>
      <c r="D7" s="21"/>
      <c r="E7" s="23">
        <v>771</v>
      </c>
      <c r="F7" s="23">
        <v>6.5</v>
      </c>
      <c r="G7" s="23">
        <v>11.9</v>
      </c>
    </row>
    <row r="8" spans="1:7">
      <c r="A8" s="17" t="s">
        <v>26</v>
      </c>
      <c r="B8" s="21" t="s">
        <v>29</v>
      </c>
      <c r="C8" s="22" t="s">
        <v>28</v>
      </c>
      <c r="D8" s="26" t="s">
        <v>55</v>
      </c>
      <c r="E8" s="23">
        <v>1211</v>
      </c>
      <c r="F8" s="23">
        <v>8.6999999999999993</v>
      </c>
      <c r="G8" s="23">
        <v>11.9</v>
      </c>
    </row>
    <row r="9" spans="1:7">
      <c r="A9" s="17" t="s">
        <v>26</v>
      </c>
      <c r="B9" s="21" t="s">
        <v>30</v>
      </c>
      <c r="C9" s="22" t="s">
        <v>28</v>
      </c>
      <c r="D9" s="21"/>
      <c r="E9" s="23">
        <f>E7+E8</f>
        <v>1982</v>
      </c>
      <c r="F9" s="23">
        <v>15.1</v>
      </c>
      <c r="G9" s="23">
        <v>23.9</v>
      </c>
    </row>
    <row r="10" spans="1:7">
      <c r="A10" s="17" t="s">
        <v>23</v>
      </c>
      <c r="B10" s="21" t="s">
        <v>31</v>
      </c>
      <c r="C10" s="22" t="s">
        <v>24</v>
      </c>
      <c r="D10" s="21"/>
      <c r="E10" s="25">
        <v>31836</v>
      </c>
      <c r="F10" s="18"/>
      <c r="G10" s="29">
        <v>6506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Мусор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2021-02-19T07:13:31Z</cp:lastPrinted>
  <dcterms:created xsi:type="dcterms:W3CDTF">2015-09-15T11:53:49Z</dcterms:created>
  <dcterms:modified xsi:type="dcterms:W3CDTF">2021-03-19T16:15:00Z</dcterms:modified>
</cp:coreProperties>
</file>